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.Saule\Desktop\LĪGUMI\MASKU LĪGUMI\"/>
    </mc:Choice>
  </mc:AlternateContent>
  <bookViews>
    <workbookView xWindow="0" yWindow="0" windowWidth="20490" windowHeight="7755" tabRatio="867"/>
  </bookViews>
  <sheets>
    <sheet name="kopā -NVD" sheetId="72" r:id="rId1"/>
    <sheet name="NVD-piegāžu grafiks" sheetId="73" r:id="rId2"/>
  </sheets>
  <externalReferences>
    <externalReference r:id="rId3"/>
  </externalReferences>
  <definedNames>
    <definedName name="_xlnm._FilterDatabase" localSheetId="0" hidden="1">'kopā -NVD'!#REF!</definedName>
    <definedName name="months">{"January","February","March","April","May","June","July","August","September","October","November","December"}</definedName>
    <definedName name="MonthToDisplayNumber" localSheetId="1">MATCH([1]Calendar!MonthToDisplay,months,0)</definedName>
  </definedNames>
  <calcPr calcId="152511"/>
</workbook>
</file>

<file path=xl/calcChain.xml><?xml version="1.0" encoding="utf-8"?>
<calcChain xmlns="http://schemas.openxmlformats.org/spreadsheetml/2006/main">
  <c r="I49" i="72" l="1"/>
  <c r="K19" i="72"/>
  <c r="I19" i="72"/>
  <c r="I20" i="72"/>
  <c r="K20" i="72"/>
  <c r="I26" i="72"/>
  <c r="K26" i="72" s="1"/>
  <c r="I25" i="72"/>
  <c r="K25" i="72" s="1"/>
  <c r="I47" i="72"/>
  <c r="K47" i="72" s="1"/>
  <c r="I46" i="72"/>
  <c r="K46" i="72" s="1"/>
  <c r="K45" i="72" s="1"/>
  <c r="I43" i="72"/>
  <c r="I42" i="72"/>
  <c r="K42" i="72" s="1"/>
  <c r="I41" i="72"/>
  <c r="K41" i="72" s="1"/>
  <c r="I38" i="72"/>
  <c r="K38" i="72" s="1"/>
  <c r="K36" i="72"/>
  <c r="I34" i="72"/>
  <c r="K34" i="72" s="1"/>
  <c r="I33" i="72"/>
  <c r="K33" i="72" s="1"/>
  <c r="K31" i="72"/>
  <c r="I31" i="72"/>
  <c r="I30" i="72"/>
  <c r="K30" i="72" s="1"/>
  <c r="K29" i="72" s="1"/>
  <c r="K27" i="72"/>
  <c r="I24" i="72"/>
  <c r="K24" i="72" s="1"/>
  <c r="I23" i="72"/>
  <c r="K23" i="72" s="1"/>
  <c r="I22" i="72"/>
  <c r="K22" i="72" s="1"/>
  <c r="I21" i="72"/>
  <c r="K21" i="72" s="1"/>
  <c r="I15" i="72"/>
  <c r="K15" i="72" s="1"/>
  <c r="I14" i="72"/>
  <c r="K14" i="72" s="1"/>
  <c r="I13" i="72"/>
  <c r="K13" i="72" s="1"/>
  <c r="I12" i="72"/>
  <c r="K12" i="72" s="1"/>
  <c r="I11" i="72"/>
  <c r="K11" i="72" s="1"/>
  <c r="I10" i="72"/>
  <c r="K10" i="72" s="1"/>
  <c r="I9" i="72"/>
  <c r="I7" i="72"/>
  <c r="K32" i="72" l="1"/>
  <c r="I40" i="72"/>
  <c r="I29" i="72"/>
  <c r="I32" i="72"/>
  <c r="I45" i="72"/>
  <c r="K9" i="72"/>
  <c r="K43" i="72"/>
  <c r="K40" i="72" s="1"/>
  <c r="K49" i="72" l="1"/>
</calcChain>
</file>

<file path=xl/sharedStrings.xml><?xml version="1.0" encoding="utf-8"?>
<sst xmlns="http://schemas.openxmlformats.org/spreadsheetml/2006/main" count="126" uniqueCount="106">
  <si>
    <t>6-252-2020</t>
  </si>
  <si>
    <t>Sejas vairogu iegāde</t>
  </si>
  <si>
    <t>6-253-2020</t>
  </si>
  <si>
    <t>numurs</t>
  </si>
  <si>
    <t>24.03.2020.</t>
  </si>
  <si>
    <t>PVN likme</t>
  </si>
  <si>
    <t>2020.gada  līguma summa  ar PVN</t>
  </si>
  <si>
    <t>Neinvazīvo mākslīgās plaušu ventilācijas iekārtu iegāde, t.sk.</t>
  </si>
  <si>
    <t>Neinvazīvo mākslīgās plaušu ventilācijas iekārta</t>
  </si>
  <si>
    <t>Lowenstein medical Prisma 25ST</t>
  </si>
  <si>
    <t>Lowenstein medical VENTI30-C</t>
  </si>
  <si>
    <t>Lowenstein medical VENTI 50</t>
  </si>
  <si>
    <t>Maska</t>
  </si>
  <si>
    <t>Lowenstein medical Joyce Clinic FF L</t>
  </si>
  <si>
    <t>Lowenstein medical Joyce One FF</t>
  </si>
  <si>
    <t>6-264-2020</t>
  </si>
  <si>
    <t>Nr.</t>
  </si>
  <si>
    <t>Medicīnas preces (maskas un respiratori), t.sk.</t>
  </si>
  <si>
    <t>trīskārtīgās maskas</t>
  </si>
  <si>
    <t xml:space="preserve">1) Medicīnas preces </t>
  </si>
  <si>
    <t>ar CE sertifikātu apliecināti KN95 respiratori</t>
  </si>
  <si>
    <t> 6-278-2020</t>
  </si>
  <si>
    <t>27.03.2020.</t>
  </si>
  <si>
    <t>X plore 1750 N95 mod. 1320</t>
  </si>
  <si>
    <t>X plore 1750 N95 mod 1321 </t>
  </si>
  <si>
    <t xml:space="preserve"> datums</t>
  </si>
  <si>
    <t>Sejas ķirurģiskās maskas</t>
  </si>
  <si>
    <t>Sejas maska kods 08232</t>
  </si>
  <si>
    <t>17.03.2020.</t>
  </si>
  <si>
    <t>Ķirurģiskās maskas SURGIAL Disposable mask, 3ply, CE, Metal Nosebridge 1's</t>
  </si>
  <si>
    <t>Respirators ( HY8620 FFP2 NO VALVE 1'S)</t>
  </si>
  <si>
    <t>1-14/2020/34</t>
  </si>
  <si>
    <t>Marts</t>
  </si>
  <si>
    <t>500 000 maskas
30 000 respiratori
(SIA LAUMA Fabrics)
Ķīna</t>
  </si>
  <si>
    <t>Aprīlis</t>
  </si>
  <si>
    <t>1  000 000 maskas
(SIA Saules aptieka)
Ķīna</t>
  </si>
  <si>
    <t>20 000 respiratori
(SIA GP Nord)
Ķīna - FedEx
86 000 maskas
(SIA GP Nord)
Ķīna - DHL</t>
  </si>
  <si>
    <t>18 000 maskas
(SIA GP Nord)
Ķīna - DHL</t>
  </si>
  <si>
    <t>896 000 maskas
80 000 respiratori
(SIA GP Nord)
Ķīna</t>
  </si>
  <si>
    <t>18 360 respiratori
(SIA TAVOL)
Jēkabpils
16 000 maskas
(SIA ATTA-1)</t>
  </si>
  <si>
    <t>3 600 000 maskas
18 000 respiratori
(SIA LAUMA Fabrics)
Ķīna</t>
  </si>
  <si>
    <t>piegādātājs</t>
  </si>
  <si>
    <t xml:space="preserve">līgums / pavadzīme (ja nav līgums) </t>
  </si>
  <si>
    <t>pasākums</t>
  </si>
  <si>
    <t xml:space="preserve">finansējums  </t>
  </si>
  <si>
    <t>medicīnas ierīce un to komplektējošās daļas modelis</t>
  </si>
  <si>
    <t>vienības</t>
  </si>
  <si>
    <t>cena, EUR</t>
  </si>
  <si>
    <t>summa, EUR</t>
  </si>
  <si>
    <t>1.</t>
  </si>
  <si>
    <t>2.</t>
  </si>
  <si>
    <t>3.</t>
  </si>
  <si>
    <t>4.</t>
  </si>
  <si>
    <t>ar CE sertifikātu apliecinātas trīskārtīgās maskas</t>
  </si>
  <si>
    <t xml:space="preserve"> </t>
  </si>
  <si>
    <t>2) Transportēšana</t>
  </si>
  <si>
    <t>5.</t>
  </si>
  <si>
    <t>27.03.2020. pavadzīme Nr.TAV0111</t>
  </si>
  <si>
    <t>Individuālie aizsardzības līdzekļi (respiratori), t.sk.</t>
  </si>
  <si>
    <t>6.</t>
  </si>
  <si>
    <t>03.04.2020. pavadzīme Nr.TAV0116</t>
  </si>
  <si>
    <t>Aizsargmaskas</t>
  </si>
  <si>
    <t xml:space="preserve">X plore  1320  FFP2 ventilis                                     </t>
  </si>
  <si>
    <t xml:space="preserve">X plore 1930 FFP3                         </t>
  </si>
  <si>
    <t>7.</t>
  </si>
  <si>
    <t>Nr.6-304-2020</t>
  </si>
  <si>
    <t>8.</t>
  </si>
  <si>
    <t xml:space="preserve"> 02.04.2020. pavadzīme Nr.AT 050414</t>
  </si>
  <si>
    <t>9.</t>
  </si>
  <si>
    <t>02.04.2020. pavadzīme Nr.JPS 41-2020</t>
  </si>
  <si>
    <t>Individuālie aizsardzības līdzekļi (vienreizlietojamie kombinezoni), t.sk.</t>
  </si>
  <si>
    <t>JPS-1</t>
  </si>
  <si>
    <t>JPS-2</t>
  </si>
  <si>
    <t>JPS-3</t>
  </si>
  <si>
    <t>10.</t>
  </si>
  <si>
    <r>
      <t xml:space="preserve">grozīts 31.03.2020.      </t>
    </r>
    <r>
      <rPr>
        <i/>
        <sz val="12"/>
        <rFont val="Times New Roman"/>
        <family val="1"/>
        <charset val="186"/>
      </rPr>
      <t>(līguma summa samazināta, jo transportēšanu nodrošinās atbilstoši citam līgumam)</t>
    </r>
  </si>
  <si>
    <r>
      <t xml:space="preserve">grozīts 07.04.2020.    </t>
    </r>
    <r>
      <rPr>
        <i/>
        <sz val="12"/>
        <rFont val="Times New Roman"/>
        <family val="1"/>
        <charset val="186"/>
      </rPr>
      <t>(līguma summa samazināta uz PVN un ievedmuitas nodokļa rēķina)</t>
    </r>
  </si>
  <si>
    <t>*Grafiks neiekļauj visas iegādātās preces, bet atspoguļo tikai liela apjoma piegāžu plānu</t>
  </si>
  <si>
    <r>
      <t>SIA "Hipnos"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reģ.Nr.50003877011</t>
    </r>
  </si>
  <si>
    <r>
      <t>SIA "3D Technology"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reģ.Nr.42103085103</t>
    </r>
  </si>
  <si>
    <r>
      <t>AS "Air Baltic Corporation"</t>
    </r>
    <r>
      <rPr>
        <sz val="13"/>
        <rFont val="Times New Roman"/>
        <family val="1"/>
        <charset val="186"/>
      </rPr>
      <t>,
reģ.Nr.40003245752</t>
    </r>
  </si>
  <si>
    <r>
      <t>SIA "LSEZ Lauma Fabrics"</t>
    </r>
    <r>
      <rPr>
        <sz val="13"/>
        <rFont val="Times New Roman"/>
        <family val="1"/>
        <charset val="186"/>
      </rPr>
      <t>,
reģ.Nr.42103036112</t>
    </r>
    <r>
      <rPr>
        <b/>
        <sz val="13"/>
        <rFont val="Times New Roman"/>
        <family val="1"/>
        <charset val="186"/>
      </rPr>
      <t xml:space="preserve"> </t>
    </r>
  </si>
  <si>
    <r>
      <t>SIA  "TAVOL"</t>
    </r>
    <r>
      <rPr>
        <sz val="13"/>
        <rFont val="Times New Roman"/>
        <family val="1"/>
        <charset val="186"/>
      </rPr>
      <t>,
reģ.Nr.45402006297</t>
    </r>
  </si>
  <si>
    <r>
      <t>SIA "Saules Aptieka"</t>
    </r>
    <r>
      <rPr>
        <sz val="13"/>
        <rFont val="Times New Roman"/>
        <family val="1"/>
        <charset val="186"/>
      </rPr>
      <t>,
reģ.Nr.40003373494</t>
    </r>
  </si>
  <si>
    <r>
      <t>SIA "ATTA-1"</t>
    </r>
    <r>
      <rPr>
        <sz val="13"/>
        <rFont val="Times New Roman"/>
        <family val="1"/>
        <charset val="186"/>
      </rPr>
      <t>,
reģ.Nr.40003369889</t>
    </r>
  </si>
  <si>
    <r>
      <t>SIA "JP SOLUTIONS"</t>
    </r>
    <r>
      <rPr>
        <sz val="13"/>
        <rFont val="Times New Roman"/>
        <family val="1"/>
        <charset val="186"/>
      </rPr>
      <t>,
reģ.Nr.50203090091</t>
    </r>
  </si>
  <si>
    <r>
      <t>SIA "GP Nord"</t>
    </r>
    <r>
      <rPr>
        <sz val="13"/>
        <rFont val="Times New Roman"/>
        <family val="1"/>
        <charset val="186"/>
      </rPr>
      <t>,
reģ.Nr.40203177406</t>
    </r>
    <r>
      <rPr>
        <b/>
        <sz val="13"/>
        <rFont val="Times New Roman"/>
        <family val="1"/>
      </rPr>
      <t xml:space="preserve">
</t>
    </r>
    <r>
      <rPr>
        <sz val="13"/>
        <rFont val="Times New Roman"/>
        <family val="1"/>
        <charset val="186"/>
      </rPr>
      <t>(</t>
    </r>
    <r>
      <rPr>
        <b/>
        <sz val="13"/>
        <rFont val="Times New Roman"/>
        <family val="1"/>
      </rPr>
      <t>maksātājs - NMPD</t>
    </r>
    <r>
      <rPr>
        <sz val="13"/>
        <rFont val="Times New Roman"/>
        <family val="1"/>
        <charset val="186"/>
      </rPr>
      <t>)</t>
    </r>
  </si>
  <si>
    <t>Pārvadājums.                      Kravas gaisa pārvadājuma nodrošināšana, atļauju koordinēšana, nestandarta kravas iekraušana URC lidostā un izkraušana RIX lidostā, sauszemes piegādes koordinēšana no ražotāja rūpnīcas Zhenzhou līdz URC lidostai</t>
  </si>
  <si>
    <t>Kopā NVD</t>
  </si>
  <si>
    <t>Izlietojums</t>
  </si>
  <si>
    <t>Sejas vairogi nodoti 1141 ģimenes ārstu un ārstu specialistu praksei - 4261 gab., 86 SAVA centriem - 493 gab., 37 stacionāriem - 5253 gab., Rīgas patversmei - 3 gab.</t>
  </si>
  <si>
    <t xml:space="preserve">16000 gab. sejas maskas nodotas  Nodrošinājuma valsts aģentūrai </t>
  </si>
  <si>
    <t>Aprīlis/Maijs</t>
  </si>
  <si>
    <t>900 000 maskas (SIA LAUMA Fabrics)
Ķīna</t>
  </si>
  <si>
    <t>grozīts 13.04.2020. un 30.04.</t>
  </si>
  <si>
    <t>Ludzas med.centram- 1200 gab.; 5 slimnīcām - 4170 gab.; Centrālai laboratorijai- 500 gab.; Ieslodzījuma vietu pārvaldei - 100 gab.; Ciblas FVP - 20 gab.</t>
  </si>
  <si>
    <t>Maijs</t>
  </si>
  <si>
    <t>18 000 respiratori
(SIA TAVOL)
Jēkabpils</t>
  </si>
  <si>
    <r>
      <rPr>
        <b/>
        <sz val="16"/>
        <rFont val="Times New Roman"/>
        <family val="1"/>
        <charset val="186"/>
      </rPr>
      <t>NVD Noslēgtie līgumi un darījumi, ko apstiprina preču pavadzīmes par medicīnas preču, ierīču iegādi un piegādi</t>
    </r>
    <r>
      <rPr>
        <sz val="14"/>
        <rFont val="Times New Roman"/>
        <family val="1"/>
        <charset val="186"/>
      </rPr>
      <t xml:space="preserve">, 
kas nepieciešamas Covid-19 uzliesmojuma izplatības ierobežošanai no apakšprogrammas
 "Neatliekamās medicīniskās palīdzības nodrošināšana stacionārās ārstniecības iestādēs"   2020.gadā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186"/>
      </rPr>
      <t>un informācija par minēto preču izlietojumu</t>
    </r>
  </si>
  <si>
    <t>aktualizēts 06.05.2020.</t>
  </si>
  <si>
    <t>(līguma summa samazināta uz ievedmuitas nodokļa rēķina un sakarā ar respiratoru apjoma samazināšanu)</t>
  </si>
  <si>
    <t>37 slimnīcām piegādātas 236 330 gab. sejas maskas,  45 sekundārās ambulatorās aprūpes centriem- 71300 gab.; 101 ģimenes ārstu un ārstu speciālistu praksēm - 14970 gab.; NMPD - 39 200 gab.; VUGD - 100 gab.; Labklājības ministrijai (soc.aprupes centriem) - 120 000 gab.; Veselības inspekcijai - 1000 gab.;Aprūpes birojam - 6700 gab.; biedrība Dižvanagi - 100 gab. ; 3 FVP un ambulancēm - 400 gab.; 2 aptieku apvienībām - 9900 gab.</t>
  </si>
  <si>
    <t>29 slimnīcam piegādāti 27 430 gab. respiratoru; 1  sekundārās ambulatorās aprūpes centram -300 gab.; VUGD - 20 gab.; Labklājības ministrijai (soc.aprūpes centriem) - 2250 gab.;</t>
  </si>
  <si>
    <t>80 aptiekām piegādāti 14 700 gab.</t>
  </si>
  <si>
    <t>116 aptiekam - 52350 gab.; 55 sekundārās ambulatorās aprūpes centriem - 38 400 gab.; 18 slimnīcām - 96650 gab.; 167 ģimenes ārstu un ārstu speciālistu praksēm - 14 050 gab.; Valsts asinsdonoru centrs - 3000 gab.; 3 laboratorijām - 2100 gab.; Kandavas novada soc.dienestam - 150 gab.; LU pēcdiploma med. izglītības institūts - 500 gab.; Institūts "BIOR" - 300 gab.; Samariešu apvienība - 400 gab.; Ciblas FVP - 200 gab.; 432 Ārstu speciālistu  praksēm - 11100 gab.; 74 SAVA centriem - 2700 gab.; 12 slimnīcām - 1000 gab.; 16 pašvaldību aģentūrām un ambulancēm - 300 gab.</t>
  </si>
  <si>
    <t>12 000 respiratori
(SIA LAUMA Fabrics)
Ķīna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</si>
</sst>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0\ _L_s_-;\-* #,##0.00\ _L_s_-;_-* &quot;-&quot;??\ _L_s_-;_-@_-"/>
    <numFmt numFmtId="166" formatCode="#,##0.0"/>
    <numFmt numFmtId="167" formatCode="aaaa"/>
    <numFmt numFmtId="168" formatCode="dd"/>
    <numFmt numFmtId="169" formatCode="#,##0.000000"/>
    <numFmt numFmtId="170" formatCode="#,##0.00000"/>
  </numFmts>
  <fonts count="2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3"/>
      <name val="Times New Roman"/>
      <family val="1"/>
      <charset val="186"/>
    </font>
    <font>
      <i/>
      <sz val="13"/>
      <name val="Times New Roman"/>
      <family val="1"/>
      <charset val="186"/>
    </font>
    <font>
      <b/>
      <sz val="13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u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3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0000"/>
      <name val="Calibri Light"/>
      <family val="2"/>
    </font>
    <font>
      <sz val="12"/>
      <color rgb="FF000000"/>
      <name val="Calibri"/>
      <family val="2"/>
    </font>
    <font>
      <b/>
      <sz val="11"/>
      <color rgb="FF000000"/>
      <name val="Calibri Light"/>
      <family val="2"/>
      <charset val="186"/>
    </font>
    <font>
      <sz val="11"/>
      <color rgb="FF000000"/>
      <name val="Calibri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26262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30">
      <alignment vertical="top" wrapText="1"/>
    </xf>
    <xf numFmtId="0" fontId="20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/>
    <xf numFmtId="1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/>
    <xf numFmtId="0" fontId="4" fillId="0" borderId="0" xfId="0" applyFont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Fill="1" applyBorder="1"/>
    <xf numFmtId="0" fontId="3" fillId="0" borderId="0" xfId="0" applyFont="1" applyFill="1"/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wrapText="1"/>
    </xf>
    <xf numFmtId="4" fontId="9" fillId="4" borderId="1" xfId="0" applyNumberFormat="1" applyFont="1" applyFill="1" applyBorder="1" applyAlignment="1"/>
    <xf numFmtId="4" fontId="9" fillId="4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 applyAlignment="1">
      <alignment wrapText="1"/>
    </xf>
    <xf numFmtId="9" fontId="9" fillId="4" borderId="1" xfId="9" applyFont="1" applyFill="1" applyBorder="1" applyAlignment="1">
      <alignment wrapText="1"/>
    </xf>
    <xf numFmtId="0" fontId="12" fillId="4" borderId="1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wrapText="1"/>
    </xf>
    <xf numFmtId="4" fontId="12" fillId="4" borderId="1" xfId="0" applyNumberFormat="1" applyFont="1" applyFill="1" applyBorder="1" applyAlignment="1">
      <alignment wrapText="1"/>
    </xf>
    <xf numFmtId="9" fontId="12" fillId="4" borderId="1" xfId="9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wrapText="1"/>
    </xf>
    <xf numFmtId="3" fontId="13" fillId="4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 applyAlignment="1"/>
    <xf numFmtId="0" fontId="14" fillId="0" borderId="0" xfId="0" applyFont="1" applyAlignment="1"/>
    <xf numFmtId="9" fontId="13" fillId="4" borderId="1" xfId="9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3" fillId="0" borderId="3" xfId="0" applyFont="1" applyBorder="1"/>
    <xf numFmtId="0" fontId="9" fillId="4" borderId="4" xfId="0" applyFont="1" applyFill="1" applyBorder="1" applyAlignment="1">
      <alignment horizontal="left" wrapText="1"/>
    </xf>
    <xf numFmtId="0" fontId="9" fillId="4" borderId="4" xfId="0" applyFont="1" applyFill="1" applyBorder="1" applyAlignment="1"/>
    <xf numFmtId="0" fontId="9" fillId="4" borderId="4" xfId="0" applyFont="1" applyFill="1" applyBorder="1" applyAlignment="1">
      <alignment wrapText="1"/>
    </xf>
    <xf numFmtId="0" fontId="12" fillId="4" borderId="4" xfId="0" applyFont="1" applyFill="1" applyBorder="1" applyAlignment="1">
      <alignment horizontal="right" wrapText="1"/>
    </xf>
    <xf numFmtId="0" fontId="12" fillId="4" borderId="4" xfId="0" applyFont="1" applyFill="1" applyBorder="1" applyAlignment="1">
      <alignment wrapText="1"/>
    </xf>
    <xf numFmtId="3" fontId="12" fillId="4" borderId="4" xfId="0" applyNumberFormat="1" applyFont="1" applyFill="1" applyBorder="1" applyAlignment="1">
      <alignment wrapText="1"/>
    </xf>
    <xf numFmtId="4" fontId="12" fillId="4" borderId="4" xfId="0" applyNumberFormat="1" applyFont="1" applyFill="1" applyBorder="1" applyAlignment="1">
      <alignment wrapText="1"/>
    </xf>
    <xf numFmtId="9" fontId="12" fillId="4" borderId="4" xfId="9" applyFont="1" applyFill="1" applyBorder="1" applyAlignment="1">
      <alignment wrapText="1"/>
    </xf>
    <xf numFmtId="3" fontId="9" fillId="4" borderId="4" xfId="0" applyNumberFormat="1" applyFont="1" applyFill="1" applyBorder="1" applyAlignment="1">
      <alignment wrapText="1"/>
    </xf>
    <xf numFmtId="0" fontId="9" fillId="4" borderId="5" xfId="0" applyFont="1" applyFill="1" applyBorder="1" applyAlignment="1">
      <alignment horizontal="left" wrapText="1"/>
    </xf>
    <xf numFmtId="0" fontId="9" fillId="4" borderId="5" xfId="0" applyFont="1" applyFill="1" applyBorder="1" applyAlignment="1"/>
    <xf numFmtId="0" fontId="9" fillId="4" borderId="5" xfId="0" applyFont="1" applyFill="1" applyBorder="1" applyAlignment="1">
      <alignment wrapText="1"/>
    </xf>
    <xf numFmtId="3" fontId="9" fillId="4" borderId="5" xfId="0" applyNumberFormat="1" applyFont="1" applyFill="1" applyBorder="1" applyAlignment="1">
      <alignment wrapText="1"/>
    </xf>
    <xf numFmtId="0" fontId="9" fillId="4" borderId="6" xfId="0" applyFont="1" applyFill="1" applyBorder="1" applyAlignment="1">
      <alignment horizontal="left" wrapText="1"/>
    </xf>
    <xf numFmtId="0" fontId="9" fillId="4" borderId="6" xfId="0" applyFont="1" applyFill="1" applyBorder="1" applyAlignment="1"/>
    <xf numFmtId="0" fontId="9" fillId="4" borderId="6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wrapText="1"/>
    </xf>
    <xf numFmtId="4" fontId="9" fillId="4" borderId="6" xfId="0" applyNumberFormat="1" applyFont="1" applyFill="1" applyBorder="1" applyAlignment="1">
      <alignment wrapText="1"/>
    </xf>
    <xf numFmtId="9" fontId="9" fillId="4" borderId="6" xfId="9" applyFont="1" applyFill="1" applyBorder="1" applyAlignment="1">
      <alignment wrapText="1"/>
    </xf>
    <xf numFmtId="0" fontId="9" fillId="4" borderId="4" xfId="0" applyFont="1" applyFill="1" applyBorder="1" applyAlignment="1">
      <alignment horizontal="right" wrapText="1"/>
    </xf>
    <xf numFmtId="4" fontId="9" fillId="4" borderId="4" xfId="0" applyNumberFormat="1" applyFont="1" applyFill="1" applyBorder="1" applyAlignment="1">
      <alignment wrapText="1"/>
    </xf>
    <xf numFmtId="9" fontId="9" fillId="4" borderId="4" xfId="9" applyFont="1" applyFill="1" applyBorder="1" applyAlignment="1">
      <alignment wrapText="1"/>
    </xf>
    <xf numFmtId="0" fontId="9" fillId="4" borderId="5" xfId="0" applyFont="1" applyFill="1" applyBorder="1" applyAlignment="1">
      <alignment horizontal="right" wrapText="1"/>
    </xf>
    <xf numFmtId="9" fontId="9" fillId="4" borderId="5" xfId="9" applyFont="1" applyFill="1" applyBorder="1" applyAlignment="1">
      <alignment wrapText="1"/>
    </xf>
    <xf numFmtId="3" fontId="9" fillId="4" borderId="6" xfId="0" applyNumberFormat="1" applyFont="1" applyFill="1" applyBorder="1" applyAlignment="1">
      <alignment wrapText="1"/>
    </xf>
    <xf numFmtId="0" fontId="13" fillId="4" borderId="5" xfId="0" applyFont="1" applyFill="1" applyBorder="1" applyAlignment="1">
      <alignment horizontal="left" wrapText="1"/>
    </xf>
    <xf numFmtId="4" fontId="9" fillId="4" borderId="5" xfId="0" applyNumberFormat="1" applyFont="1" applyFill="1" applyBorder="1" applyAlignment="1">
      <alignment wrapText="1"/>
    </xf>
    <xf numFmtId="0" fontId="10" fillId="4" borderId="6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wrapText="1"/>
    </xf>
    <xf numFmtId="3" fontId="9" fillId="4" borderId="7" xfId="0" applyNumberFormat="1" applyFont="1" applyFill="1" applyBorder="1" applyAlignment="1">
      <alignment wrapText="1"/>
    </xf>
    <xf numFmtId="9" fontId="9" fillId="4" borderId="7" xfId="9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vertical="top"/>
    </xf>
    <xf numFmtId="167" fontId="22" fillId="0" borderId="32" xfId="6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vertical="top"/>
    </xf>
    <xf numFmtId="168" fontId="24" fillId="5" borderId="33" xfId="7" applyNumberFormat="1" applyFont="1" applyFill="1" applyBorder="1" applyAlignment="1">
      <alignment horizontal="right" vertical="center" indent="1"/>
    </xf>
    <xf numFmtId="0" fontId="25" fillId="0" borderId="34" xfId="5" applyFont="1" applyFill="1" applyBorder="1">
      <alignment vertical="top" wrapText="1"/>
    </xf>
    <xf numFmtId="168" fontId="24" fillId="6" borderId="33" xfId="7" applyNumberFormat="1" applyFont="1" applyFill="1" applyBorder="1" applyAlignment="1">
      <alignment horizontal="right" vertical="center" indent="1"/>
    </xf>
    <xf numFmtId="168" fontId="15" fillId="6" borderId="33" xfId="7" applyNumberFormat="1" applyFont="1" applyFill="1" applyBorder="1" applyAlignment="1">
      <alignment horizontal="right" vertical="center" indent="1"/>
    </xf>
    <xf numFmtId="0" fontId="23" fillId="6" borderId="0" xfId="0" applyFont="1" applyFill="1" applyBorder="1" applyAlignment="1">
      <alignment vertical="top"/>
    </xf>
    <xf numFmtId="0" fontId="21" fillId="6" borderId="0" xfId="0" applyFont="1" applyFill="1" applyBorder="1" applyAlignment="1">
      <alignment vertical="top"/>
    </xf>
    <xf numFmtId="0" fontId="5" fillId="0" borderId="3" xfId="0" applyFont="1" applyFill="1" applyBorder="1"/>
    <xf numFmtId="0" fontId="16" fillId="0" borderId="3" xfId="0" applyFont="1" applyFill="1" applyBorder="1"/>
    <xf numFmtId="0" fontId="10" fillId="2" borderId="3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wrapText="1"/>
    </xf>
    <xf numFmtId="3" fontId="10" fillId="7" borderId="1" xfId="0" applyNumberFormat="1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9" fontId="10" fillId="7" borderId="1" xfId="9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36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vertical="center" wrapText="1"/>
    </xf>
    <xf numFmtId="4" fontId="12" fillId="4" borderId="36" xfId="0" applyNumberFormat="1" applyFont="1" applyFill="1" applyBorder="1" applyAlignment="1"/>
    <xf numFmtId="4" fontId="10" fillId="7" borderId="1" xfId="0" applyNumberFormat="1" applyFont="1" applyFill="1" applyBorder="1" applyAlignment="1"/>
    <xf numFmtId="9" fontId="13" fillId="7" borderId="1" xfId="9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wrapText="1"/>
    </xf>
    <xf numFmtId="4" fontId="9" fillId="4" borderId="7" xfId="0" applyNumberFormat="1" applyFont="1" applyFill="1" applyBorder="1" applyAlignment="1"/>
    <xf numFmtId="49" fontId="9" fillId="4" borderId="15" xfId="0" applyNumberFormat="1" applyFont="1" applyFill="1" applyBorder="1" applyAlignment="1">
      <alignment horizontal="left" wrapText="1"/>
    </xf>
    <xf numFmtId="0" fontId="9" fillId="4" borderId="4" xfId="0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wrapText="1"/>
    </xf>
    <xf numFmtId="169" fontId="12" fillId="4" borderId="4" xfId="0" applyNumberFormat="1" applyFont="1" applyFill="1" applyBorder="1" applyAlignment="1">
      <alignment wrapText="1"/>
    </xf>
    <xf numFmtId="170" fontId="12" fillId="4" borderId="4" xfId="0" applyNumberFormat="1" applyFont="1" applyFill="1" applyBorder="1" applyAlignment="1">
      <alignment wrapText="1"/>
    </xf>
    <xf numFmtId="49" fontId="9" fillId="4" borderId="22" xfId="0" applyNumberFormat="1" applyFont="1" applyFill="1" applyBorder="1" applyAlignment="1">
      <alignment horizontal="left" wrapText="1"/>
    </xf>
    <xf numFmtId="0" fontId="9" fillId="4" borderId="23" xfId="0" applyFont="1" applyFill="1" applyBorder="1" applyAlignment="1">
      <alignment vertical="center" wrapText="1"/>
    </xf>
    <xf numFmtId="0" fontId="9" fillId="4" borderId="23" xfId="0" applyFont="1" applyFill="1" applyBorder="1" applyAlignment="1">
      <alignment horizontal="left" wrapText="1"/>
    </xf>
    <xf numFmtId="0" fontId="9" fillId="4" borderId="23" xfId="0" applyFont="1" applyFill="1" applyBorder="1" applyAlignment="1"/>
    <xf numFmtId="0" fontId="9" fillId="4" borderId="23" xfId="0" applyFont="1" applyFill="1" applyBorder="1" applyAlignment="1">
      <alignment wrapText="1"/>
    </xf>
    <xf numFmtId="3" fontId="9" fillId="4" borderId="24" xfId="0" applyNumberFormat="1" applyFont="1" applyFill="1" applyBorder="1" applyAlignment="1">
      <alignment wrapText="1"/>
    </xf>
    <xf numFmtId="9" fontId="12" fillId="4" borderId="23" xfId="9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left" wrapText="1"/>
    </xf>
    <xf numFmtId="3" fontId="9" fillId="4" borderId="1" xfId="0" applyNumberFormat="1" applyFont="1" applyFill="1" applyBorder="1" applyAlignment="1"/>
    <xf numFmtId="49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3" fontId="13" fillId="7" borderId="1" xfId="0" applyNumberFormat="1" applyFont="1" applyFill="1" applyBorder="1" applyAlignment="1">
      <alignment wrapText="1"/>
    </xf>
    <xf numFmtId="3" fontId="13" fillId="7" borderId="1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left" wrapText="1"/>
    </xf>
    <xf numFmtId="0" fontId="13" fillId="4" borderId="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left" wrapText="1"/>
    </xf>
    <xf numFmtId="0" fontId="13" fillId="4" borderId="5" xfId="0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wrapText="1"/>
    </xf>
    <xf numFmtId="9" fontId="9" fillId="7" borderId="5" xfId="9" applyFont="1" applyFill="1" applyBorder="1" applyAlignment="1">
      <alignment wrapText="1"/>
    </xf>
    <xf numFmtId="0" fontId="9" fillId="4" borderId="6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4" fontId="13" fillId="7" borderId="1" xfId="0" applyNumberFormat="1" applyFont="1" applyFill="1" applyBorder="1" applyAlignment="1"/>
    <xf numFmtId="49" fontId="13" fillId="4" borderId="1" xfId="0" applyNumberFormat="1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center" wrapText="1"/>
    </xf>
    <xf numFmtId="4" fontId="13" fillId="4" borderId="36" xfId="0" applyNumberFormat="1" applyFont="1" applyFill="1" applyBorder="1" applyAlignment="1"/>
    <xf numFmtId="49" fontId="13" fillId="0" borderId="13" xfId="0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right" wrapText="1"/>
    </xf>
    <xf numFmtId="3" fontId="9" fillId="0" borderId="6" xfId="0" applyNumberFormat="1" applyFont="1" applyFill="1" applyBorder="1" applyAlignment="1">
      <alignment horizontal="right" wrapText="1"/>
    </xf>
    <xf numFmtId="4" fontId="9" fillId="0" borderId="6" xfId="0" applyNumberFormat="1" applyFont="1" applyFill="1" applyBorder="1" applyAlignment="1">
      <alignment horizontal="right"/>
    </xf>
    <xf numFmtId="0" fontId="14" fillId="0" borderId="0" xfId="0" applyFont="1" applyFill="1" applyAlignment="1"/>
    <xf numFmtId="49" fontId="13" fillId="0" borderId="15" xfId="0" applyNumberFormat="1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8" fillId="4" borderId="4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/>
    </xf>
    <xf numFmtId="49" fontId="13" fillId="4" borderId="17" xfId="0" applyNumberFormat="1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4" fontId="9" fillId="0" borderId="5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49" fontId="13" fillId="4" borderId="19" xfId="0" applyNumberFormat="1" applyFont="1" applyFill="1" applyBorder="1" applyAlignment="1">
      <alignment horizontal="left" wrapText="1"/>
    </xf>
    <xf numFmtId="2" fontId="6" fillId="0" borderId="0" xfId="0" applyNumberFormat="1" applyFont="1"/>
    <xf numFmtId="0" fontId="6" fillId="0" borderId="0" xfId="0" applyFont="1"/>
    <xf numFmtId="0" fontId="10" fillId="4" borderId="2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 wrapText="1"/>
    </xf>
    <xf numFmtId="0" fontId="9" fillId="4" borderId="9" xfId="0" applyFont="1" applyFill="1" applyBorder="1" applyAlignment="1"/>
    <xf numFmtId="0" fontId="2" fillId="0" borderId="0" xfId="0" applyFont="1" applyAlignment="1">
      <alignment horizontal="left"/>
    </xf>
    <xf numFmtId="0" fontId="10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/>
    <xf numFmtId="0" fontId="14" fillId="0" borderId="1" xfId="0" applyFont="1" applyBorder="1" applyAlignment="1"/>
    <xf numFmtId="4" fontId="10" fillId="7" borderId="2" xfId="0" applyNumberFormat="1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" fontId="9" fillId="4" borderId="37" xfId="0" applyNumberFormat="1" applyFont="1" applyFill="1" applyBorder="1" applyAlignment="1"/>
    <xf numFmtId="4" fontId="9" fillId="4" borderId="21" xfId="0" applyNumberFormat="1" applyFont="1" applyFill="1" applyBorder="1" applyAlignment="1"/>
    <xf numFmtId="4" fontId="9" fillId="4" borderId="28" xfId="0" applyNumberFormat="1" applyFont="1" applyFill="1" applyBorder="1" applyAlignment="1"/>
    <xf numFmtId="4" fontId="9" fillId="4" borderId="38" xfId="0" applyNumberFormat="1" applyFont="1" applyFill="1" applyBorder="1" applyAlignment="1"/>
    <xf numFmtId="4" fontId="3" fillId="0" borderId="1" xfId="0" applyNumberFormat="1" applyFont="1" applyBorder="1" applyAlignment="1"/>
    <xf numFmtId="3" fontId="9" fillId="4" borderId="2" xfId="0" applyNumberFormat="1" applyFont="1" applyFill="1" applyBorder="1" applyAlignment="1"/>
    <xf numFmtId="4" fontId="10" fillId="8" borderId="2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/>
    <xf numFmtId="4" fontId="3" fillId="0" borderId="1" xfId="0" applyNumberFormat="1" applyFont="1" applyBorder="1"/>
    <xf numFmtId="4" fontId="12" fillId="4" borderId="2" xfId="0" applyNumberFormat="1" applyFont="1" applyFill="1" applyBorder="1" applyAlignment="1"/>
    <xf numFmtId="0" fontId="3" fillId="0" borderId="1" xfId="0" applyFont="1" applyBorder="1" applyAlignment="1">
      <alignment vertical="top"/>
    </xf>
    <xf numFmtId="166" fontId="3" fillId="0" borderId="1" xfId="0" applyNumberFormat="1" applyFont="1" applyBorder="1" applyAlignment="1">
      <alignment vertical="top" wrapText="1"/>
    </xf>
    <xf numFmtId="0" fontId="25" fillId="0" borderId="0" xfId="5" applyFont="1" applyFill="1" applyBorder="1">
      <alignment vertical="top" wrapText="1"/>
    </xf>
    <xf numFmtId="0" fontId="23" fillId="6" borderId="0" xfId="0" applyFont="1" applyFill="1" applyBorder="1" applyAlignment="1">
      <alignment horizontal="center" vertical="center" wrapText="1"/>
    </xf>
    <xf numFmtId="0" fontId="1" fillId="0" borderId="0" xfId="0" applyFont="1"/>
    <xf numFmtId="0" fontId="26" fillId="0" borderId="34" xfId="5" applyFont="1" applyFill="1" applyBorder="1">
      <alignment vertical="top" wrapText="1"/>
    </xf>
    <xf numFmtId="0" fontId="27" fillId="0" borderId="34" xfId="5" applyFont="1" applyFill="1" applyBorder="1">
      <alignment vertical="top" wrapText="1"/>
    </xf>
    <xf numFmtId="168" fontId="15" fillId="5" borderId="33" xfId="7" applyNumberFormat="1" applyFont="1" applyFill="1" applyBorder="1" applyAlignment="1">
      <alignment horizontal="right" vertical="center" indent="1"/>
    </xf>
    <xf numFmtId="0" fontId="26" fillId="0" borderId="34" xfId="5" applyFont="1" applyFill="1" applyBorder="1" applyAlignment="1">
      <alignment horizontal="center" vertical="center" wrapText="1"/>
    </xf>
    <xf numFmtId="0" fontId="26" fillId="0" borderId="0" xfId="5" applyFont="1" applyFill="1" applyBorder="1">
      <alignment vertical="top" wrapText="1"/>
    </xf>
    <xf numFmtId="0" fontId="26" fillId="0" borderId="0" xfId="5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wrapText="1"/>
    </xf>
    <xf numFmtId="3" fontId="12" fillId="4" borderId="24" xfId="0" applyNumberFormat="1" applyFont="1" applyFill="1" applyBorder="1" applyAlignment="1">
      <alignment wrapText="1"/>
    </xf>
    <xf numFmtId="4" fontId="9" fillId="4" borderId="4" xfId="0" applyNumberFormat="1" applyFont="1" applyFill="1" applyBorder="1" applyAlignment="1"/>
    <xf numFmtId="0" fontId="26" fillId="4" borderId="34" xfId="5" applyFont="1" applyFill="1" applyBorder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14" fontId="9" fillId="4" borderId="26" xfId="0" applyNumberFormat="1" applyFont="1" applyFill="1" applyBorder="1" applyAlignment="1">
      <alignment horizontal="left" vertical="center" wrapText="1"/>
    </xf>
    <xf numFmtId="14" fontId="9" fillId="4" borderId="27" xfId="0" applyNumberFormat="1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left" vertical="top" wrapText="1"/>
    </xf>
    <xf numFmtId="0" fontId="9" fillId="4" borderId="37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left" wrapText="1"/>
    </xf>
  </cellXfs>
  <cellStyles count="10">
    <cellStyle name="Comma 2" xfId="1"/>
    <cellStyle name="Comma 2 2" xfId="2"/>
    <cellStyle name="Comma 2 3" xfId="3"/>
    <cellStyle name="Comma 3" xfId="4"/>
    <cellStyle name="DayDescriptions" xfId="5"/>
    <cellStyle name="Heading 3" xfId="6" builtinId="18"/>
    <cellStyle name="Heading 4" xfId="7" builtinId="19"/>
    <cellStyle name="Normal" xfId="0" builtinId="0"/>
    <cellStyle name="Normal 2" xfId="8"/>
    <cellStyle name="Percent" xfId="9" builtinId="5"/>
  </cellStyles>
  <dxfs count="1">
    <dxf>
      <font>
        <color rgb="FFBFBFB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47172" name="Picture 1" descr="http://mail.inbox.lv/ed2/editor/plugins/smiley2/msn/sm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4120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one-month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Sheet1"/>
    </sheetNames>
    <definedNames>
      <definedName name="MonthToDisplay" refersTo="='Calendar'!$C$1" sheetId="0"/>
    </definedNames>
    <sheetDataSet>
      <sheetData sheetId="0">
        <row r="1">
          <cell r="C1" t="str">
            <v>MARCH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977111117893"/>
    <pageSetUpPr fitToPage="1"/>
  </sheetPr>
  <dimension ref="A2:Q64"/>
  <sheetViews>
    <sheetView tabSelected="1" zoomScale="80" zoomScaleNormal="80" workbookViewId="0">
      <pane xSplit="1" ySplit="6" topLeftCell="B22" activePane="bottomRight" state="frozen"/>
      <selection pane="topRight" activeCell="B1" sqref="B1"/>
      <selection pane="bottomLeft" activeCell="A6" sqref="A6"/>
      <selection pane="bottomRight" activeCell="L23" sqref="L23"/>
    </sheetView>
  </sheetViews>
  <sheetFormatPr defaultRowHeight="12.75" x14ac:dyDescent="0.2"/>
  <cols>
    <col min="1" max="1" width="13.85546875" style="1" customWidth="1"/>
    <col min="2" max="2" width="28.140625" style="1" customWidth="1"/>
    <col min="3" max="3" width="14.28515625" style="1" customWidth="1"/>
    <col min="4" max="4" width="39.5703125" style="1" customWidth="1"/>
    <col min="5" max="5" width="36.28515625" style="1" customWidth="1"/>
    <col min="6" max="6" width="24.42578125" style="1" customWidth="1"/>
    <col min="7" max="8" width="14" style="1" customWidth="1"/>
    <col min="9" max="9" width="14.7109375" style="1" customWidth="1"/>
    <col min="10" max="10" width="10.5703125" style="1" customWidth="1"/>
    <col min="11" max="11" width="28.7109375" style="2" customWidth="1"/>
    <col min="12" max="12" width="56.7109375" style="1" customWidth="1"/>
    <col min="13" max="13" width="11" style="1" customWidth="1"/>
    <col min="14" max="14" width="17.5703125" style="1" customWidth="1"/>
    <col min="15" max="15" width="15.7109375" style="1" customWidth="1"/>
    <col min="16" max="16" width="21.28515625" style="1" customWidth="1"/>
    <col min="17" max="16384" width="9.140625" style="1"/>
  </cols>
  <sheetData>
    <row r="2" spans="1:12" ht="97.5" customHeight="1" x14ac:dyDescent="0.2">
      <c r="B2" s="223" t="s">
        <v>98</v>
      </c>
      <c r="C2" s="223"/>
      <c r="D2" s="223"/>
      <c r="E2" s="223"/>
      <c r="F2" s="223"/>
      <c r="G2" s="223"/>
      <c r="H2" s="223"/>
      <c r="I2" s="223"/>
      <c r="J2" s="223"/>
      <c r="K2" s="223"/>
    </row>
    <row r="3" spans="1:12" ht="34.5" customHeight="1" x14ac:dyDescent="0.3">
      <c r="A3" s="38"/>
      <c r="B3" s="81" t="s">
        <v>99</v>
      </c>
      <c r="C3" s="82"/>
      <c r="D3" s="13"/>
      <c r="E3" s="13"/>
      <c r="F3" s="13"/>
      <c r="G3" s="13"/>
      <c r="H3" s="13"/>
      <c r="I3" s="13"/>
      <c r="J3" s="13"/>
      <c r="K3" s="11"/>
    </row>
    <row r="4" spans="1:12" ht="33.75" customHeight="1" x14ac:dyDescent="0.2">
      <c r="A4" s="224" t="s">
        <v>16</v>
      </c>
      <c r="B4" s="224" t="s">
        <v>41</v>
      </c>
      <c r="C4" s="227" t="s">
        <v>42</v>
      </c>
      <c r="D4" s="228"/>
      <c r="E4" s="226" t="s">
        <v>43</v>
      </c>
      <c r="F4" s="232" t="s">
        <v>45</v>
      </c>
      <c r="G4" s="229" t="s">
        <v>44</v>
      </c>
      <c r="H4" s="230"/>
      <c r="I4" s="230"/>
      <c r="J4" s="230"/>
      <c r="K4" s="231"/>
      <c r="L4" s="232" t="s">
        <v>89</v>
      </c>
    </row>
    <row r="5" spans="1:12" ht="69.75" customHeight="1" x14ac:dyDescent="0.2">
      <c r="A5" s="225"/>
      <c r="B5" s="225"/>
      <c r="C5" s="30" t="s">
        <v>25</v>
      </c>
      <c r="D5" s="29" t="s">
        <v>3</v>
      </c>
      <c r="E5" s="226"/>
      <c r="F5" s="233"/>
      <c r="G5" s="29" t="s">
        <v>46</v>
      </c>
      <c r="H5" s="29" t="s">
        <v>47</v>
      </c>
      <c r="I5" s="29" t="s">
        <v>48</v>
      </c>
      <c r="J5" s="29" t="s">
        <v>5</v>
      </c>
      <c r="K5" s="83" t="s">
        <v>6</v>
      </c>
      <c r="L5" s="233"/>
    </row>
    <row r="6" spans="1:12" s="14" customFormat="1" ht="10.5" customHeight="1" x14ac:dyDescent="0.2">
      <c r="A6" s="84"/>
      <c r="B6" s="26"/>
      <c r="C6" s="85"/>
      <c r="D6" s="26"/>
      <c r="E6" s="26"/>
      <c r="F6" s="26"/>
      <c r="G6" s="26"/>
      <c r="H6" s="26"/>
      <c r="I6" s="26"/>
      <c r="J6" s="26"/>
      <c r="K6" s="86"/>
    </row>
    <row r="7" spans="1:12" s="4" customFormat="1" ht="40.5" customHeight="1" x14ac:dyDescent="0.25">
      <c r="A7" s="87" t="s">
        <v>49</v>
      </c>
      <c r="B7" s="88" t="s">
        <v>79</v>
      </c>
      <c r="C7" s="188" t="s">
        <v>4</v>
      </c>
      <c r="D7" s="175" t="s">
        <v>0</v>
      </c>
      <c r="E7" s="88" t="s">
        <v>1</v>
      </c>
      <c r="F7" s="89"/>
      <c r="G7" s="90">
        <v>10000</v>
      </c>
      <c r="H7" s="91">
        <v>20</v>
      </c>
      <c r="I7" s="91">
        <f>G7*H7</f>
        <v>200000</v>
      </c>
      <c r="J7" s="92">
        <v>0.21</v>
      </c>
      <c r="K7" s="194">
        <v>242000</v>
      </c>
      <c r="L7" s="196" t="s">
        <v>90</v>
      </c>
    </row>
    <row r="8" spans="1:12" s="4" customFormat="1" ht="9.75" customHeight="1" x14ac:dyDescent="0.25">
      <c r="A8" s="93"/>
      <c r="B8" s="94"/>
      <c r="C8" s="189"/>
      <c r="D8" s="16"/>
      <c r="E8" s="94"/>
      <c r="F8" s="17"/>
      <c r="G8" s="20"/>
      <c r="H8" s="19"/>
      <c r="I8" s="19"/>
      <c r="J8" s="21"/>
      <c r="K8" s="95"/>
    </row>
    <row r="9" spans="1:12" s="4" customFormat="1" ht="42" customHeight="1" x14ac:dyDescent="0.25">
      <c r="A9" s="87" t="s">
        <v>50</v>
      </c>
      <c r="B9" s="88" t="s">
        <v>78</v>
      </c>
      <c r="C9" s="188" t="s">
        <v>4</v>
      </c>
      <c r="D9" s="175" t="s">
        <v>2</v>
      </c>
      <c r="E9" s="88" t="s">
        <v>7</v>
      </c>
      <c r="F9" s="89"/>
      <c r="G9" s="89"/>
      <c r="H9" s="89"/>
      <c r="I9" s="89">
        <f>SUM(I10:I15)</f>
        <v>32391.57</v>
      </c>
      <c r="J9" s="89"/>
      <c r="K9" s="194">
        <f>SUM(K10:K15)</f>
        <v>36278.558400000002</v>
      </c>
      <c r="L9" s="195"/>
    </row>
    <row r="10" spans="1:12" s="4" customFormat="1" ht="33" x14ac:dyDescent="0.25">
      <c r="A10" s="96"/>
      <c r="B10" s="97"/>
      <c r="C10" s="52"/>
      <c r="D10" s="53"/>
      <c r="E10" s="54" t="s">
        <v>8</v>
      </c>
      <c r="F10" s="54" t="s">
        <v>9</v>
      </c>
      <c r="G10" s="55">
        <v>5</v>
      </c>
      <c r="H10" s="55">
        <v>2066.11</v>
      </c>
      <c r="I10" s="56">
        <f t="shared" ref="I10:I15" si="0">G10*H10</f>
        <v>10330.550000000001</v>
      </c>
      <c r="J10" s="57">
        <v>0.12</v>
      </c>
      <c r="K10" s="198">
        <f t="shared" ref="K10:K15" si="1">I10*1.12</f>
        <v>11570.216000000002</v>
      </c>
      <c r="L10" s="195"/>
    </row>
    <row r="11" spans="1:12" s="4" customFormat="1" ht="33" x14ac:dyDescent="0.25">
      <c r="A11" s="98"/>
      <c r="B11" s="99"/>
      <c r="C11" s="39"/>
      <c r="D11" s="40"/>
      <c r="E11" s="58" t="s">
        <v>8</v>
      </c>
      <c r="F11" s="58" t="s">
        <v>10</v>
      </c>
      <c r="G11" s="41">
        <v>5</v>
      </c>
      <c r="H11" s="41">
        <v>3099.17</v>
      </c>
      <c r="I11" s="59">
        <f t="shared" si="0"/>
        <v>15495.85</v>
      </c>
      <c r="J11" s="60">
        <v>0.12</v>
      </c>
      <c r="K11" s="199">
        <f t="shared" si="1"/>
        <v>17355.352000000003</v>
      </c>
      <c r="L11" s="195"/>
    </row>
    <row r="12" spans="1:12" s="4" customFormat="1" ht="33" x14ac:dyDescent="0.25">
      <c r="A12" s="98"/>
      <c r="B12" s="99"/>
      <c r="C12" s="39"/>
      <c r="D12" s="40"/>
      <c r="E12" s="58" t="s">
        <v>8</v>
      </c>
      <c r="F12" s="58" t="s">
        <v>11</v>
      </c>
      <c r="G12" s="41">
        <v>1</v>
      </c>
      <c r="H12" s="41">
        <v>4297.5200000000004</v>
      </c>
      <c r="I12" s="59">
        <f t="shared" si="0"/>
        <v>4297.5200000000004</v>
      </c>
      <c r="J12" s="60">
        <v>0.12</v>
      </c>
      <c r="K12" s="199">
        <f t="shared" si="1"/>
        <v>4813.2224000000006</v>
      </c>
      <c r="L12" s="195"/>
    </row>
    <row r="13" spans="1:12" s="4" customFormat="1" ht="33" x14ac:dyDescent="0.25">
      <c r="A13" s="98"/>
      <c r="B13" s="99"/>
      <c r="C13" s="39"/>
      <c r="D13" s="40"/>
      <c r="E13" s="58" t="s">
        <v>12</v>
      </c>
      <c r="F13" s="58" t="s">
        <v>13</v>
      </c>
      <c r="G13" s="41">
        <v>11</v>
      </c>
      <c r="H13" s="41">
        <v>24.79</v>
      </c>
      <c r="I13" s="41">
        <f t="shared" si="0"/>
        <v>272.69</v>
      </c>
      <c r="J13" s="60">
        <v>0.12</v>
      </c>
      <c r="K13" s="199">
        <f t="shared" si="1"/>
        <v>305.4128</v>
      </c>
      <c r="L13" s="195"/>
    </row>
    <row r="14" spans="1:12" s="4" customFormat="1" ht="33" x14ac:dyDescent="0.25">
      <c r="A14" s="98"/>
      <c r="B14" s="99"/>
      <c r="C14" s="39"/>
      <c r="D14" s="40"/>
      <c r="E14" s="58" t="s">
        <v>12</v>
      </c>
      <c r="F14" s="58" t="s">
        <v>13</v>
      </c>
      <c r="G14" s="41">
        <v>24</v>
      </c>
      <c r="H14" s="41">
        <v>24.79</v>
      </c>
      <c r="I14" s="41">
        <f t="shared" si="0"/>
        <v>594.96</v>
      </c>
      <c r="J14" s="60">
        <v>0.12</v>
      </c>
      <c r="K14" s="199">
        <f t="shared" si="1"/>
        <v>666.35520000000008</v>
      </c>
      <c r="L14" s="195"/>
    </row>
    <row r="15" spans="1:12" s="4" customFormat="1" ht="33" x14ac:dyDescent="0.25">
      <c r="A15" s="100"/>
      <c r="B15" s="101"/>
      <c r="C15" s="48"/>
      <c r="D15" s="49"/>
      <c r="E15" s="61" t="s">
        <v>12</v>
      </c>
      <c r="F15" s="61" t="s">
        <v>14</v>
      </c>
      <c r="G15" s="50">
        <v>20</v>
      </c>
      <c r="H15" s="50">
        <v>70</v>
      </c>
      <c r="I15" s="50">
        <f t="shared" si="0"/>
        <v>1400</v>
      </c>
      <c r="J15" s="62">
        <v>0.12</v>
      </c>
      <c r="K15" s="200">
        <f t="shared" si="1"/>
        <v>1568.0000000000002</v>
      </c>
      <c r="L15" s="195"/>
    </row>
    <row r="16" spans="1:12" s="4" customFormat="1" ht="11.25" customHeight="1" x14ac:dyDescent="0.25">
      <c r="A16" s="93"/>
      <c r="B16" s="94"/>
      <c r="C16" s="15"/>
      <c r="D16" s="16"/>
      <c r="E16" s="22"/>
      <c r="F16" s="22"/>
      <c r="G16" s="23"/>
      <c r="H16" s="23"/>
      <c r="I16" s="23"/>
      <c r="J16" s="25"/>
      <c r="K16" s="207"/>
      <c r="L16" s="195"/>
    </row>
    <row r="17" spans="1:17" s="4" customFormat="1" ht="168" customHeight="1" x14ac:dyDescent="0.25">
      <c r="A17" s="87" t="s">
        <v>51</v>
      </c>
      <c r="B17" s="88" t="s">
        <v>80</v>
      </c>
      <c r="C17" s="188" t="s">
        <v>4</v>
      </c>
      <c r="D17" s="175" t="s">
        <v>15</v>
      </c>
      <c r="E17" s="88" t="s">
        <v>87</v>
      </c>
      <c r="F17" s="88"/>
      <c r="G17" s="89">
        <v>1</v>
      </c>
      <c r="H17" s="103">
        <v>95000</v>
      </c>
      <c r="I17" s="103">
        <v>95000</v>
      </c>
      <c r="J17" s="104">
        <v>0</v>
      </c>
      <c r="K17" s="194">
        <v>95000</v>
      </c>
      <c r="L17" s="195"/>
    </row>
    <row r="18" spans="1:17" s="4" customFormat="1" ht="11.25" customHeight="1" x14ac:dyDescent="0.25">
      <c r="A18" s="93"/>
      <c r="B18" s="94"/>
      <c r="C18" s="189"/>
      <c r="D18" s="16"/>
      <c r="E18" s="17"/>
      <c r="F18" s="17"/>
      <c r="G18" s="17"/>
      <c r="H18" s="18"/>
      <c r="I18" s="18"/>
      <c r="J18" s="17"/>
      <c r="K18" s="95"/>
    </row>
    <row r="19" spans="1:17" s="4" customFormat="1" ht="51.75" customHeight="1" x14ac:dyDescent="0.25">
      <c r="A19" s="105" t="s">
        <v>52</v>
      </c>
      <c r="B19" s="88" t="s">
        <v>81</v>
      </c>
      <c r="C19" s="188" t="s">
        <v>22</v>
      </c>
      <c r="D19" s="175" t="s">
        <v>21</v>
      </c>
      <c r="E19" s="88" t="s">
        <v>17</v>
      </c>
      <c r="F19" s="88"/>
      <c r="G19" s="89"/>
      <c r="H19" s="89"/>
      <c r="I19" s="103">
        <f>I20+I27</f>
        <v>3357958.5</v>
      </c>
      <c r="J19" s="89"/>
      <c r="K19" s="192">
        <f>K20+K27</f>
        <v>3423141.1098000002</v>
      </c>
      <c r="L19" s="202"/>
    </row>
    <row r="20" spans="1:17" s="4" customFormat="1" ht="33" customHeight="1" x14ac:dyDescent="0.25">
      <c r="A20" s="106"/>
      <c r="B20" s="107"/>
      <c r="C20" s="244" t="s">
        <v>94</v>
      </c>
      <c r="D20" s="245"/>
      <c r="E20" s="68" t="s">
        <v>19</v>
      </c>
      <c r="F20" s="68"/>
      <c r="G20" s="108"/>
      <c r="H20" s="68"/>
      <c r="I20" s="109">
        <f>I21+I22+I23+I24+I25+I26</f>
        <v>2815653</v>
      </c>
      <c r="J20" s="68"/>
      <c r="K20" s="198">
        <f>K21+K22+K23+K24+K25+K26</f>
        <v>2880835.6098000002</v>
      </c>
      <c r="L20" s="195"/>
    </row>
    <row r="21" spans="1:17" s="4" customFormat="1" ht="96.75" customHeight="1" x14ac:dyDescent="0.25">
      <c r="A21" s="110"/>
      <c r="B21" s="111"/>
      <c r="C21" s="242" t="s">
        <v>100</v>
      </c>
      <c r="D21" s="243"/>
      <c r="E21" s="42" t="s">
        <v>53</v>
      </c>
      <c r="F21" s="43"/>
      <c r="G21" s="112">
        <v>500000</v>
      </c>
      <c r="H21" s="45">
        <v>0.56999999999999995</v>
      </c>
      <c r="I21" s="44">
        <f t="shared" ref="I21:I26" si="2">G21*H21</f>
        <v>285000</v>
      </c>
      <c r="J21" s="46">
        <v>0.21</v>
      </c>
      <c r="K21" s="199">
        <f>I21*1.21</f>
        <v>344850</v>
      </c>
      <c r="L21" s="209" t="s">
        <v>101</v>
      </c>
    </row>
    <row r="22" spans="1:17" s="4" customFormat="1" ht="48.75" customHeight="1" x14ac:dyDescent="0.25">
      <c r="A22" s="110"/>
      <c r="B22" s="111"/>
      <c r="C22" s="39"/>
      <c r="D22" s="40"/>
      <c r="E22" s="42" t="s">
        <v>20</v>
      </c>
      <c r="F22" s="43"/>
      <c r="G22" s="112">
        <v>30000</v>
      </c>
      <c r="H22" s="113">
        <v>1.0000000000000001E-5</v>
      </c>
      <c r="I22" s="45">
        <f t="shared" si="2"/>
        <v>0.30000000000000004</v>
      </c>
      <c r="J22" s="46">
        <v>0.21</v>
      </c>
      <c r="K22" s="199">
        <f>I22*1.21</f>
        <v>0.36300000000000004</v>
      </c>
      <c r="L22" s="196" t="s">
        <v>102</v>
      </c>
      <c r="Q22" s="4" t="s">
        <v>54</v>
      </c>
    </row>
    <row r="23" spans="1:17" s="4" customFormat="1" ht="122.25" customHeight="1" x14ac:dyDescent="0.25">
      <c r="A23" s="110"/>
      <c r="B23" s="111"/>
      <c r="C23" s="39"/>
      <c r="D23" s="40"/>
      <c r="E23" s="42" t="s">
        <v>53</v>
      </c>
      <c r="F23" s="43"/>
      <c r="G23" s="112">
        <v>3600000</v>
      </c>
      <c r="H23" s="114">
        <v>0.54825999999999997</v>
      </c>
      <c r="I23" s="44">
        <f t="shared" si="2"/>
        <v>1973736</v>
      </c>
      <c r="J23" s="46">
        <v>0</v>
      </c>
      <c r="K23" s="199">
        <f>I23*1</f>
        <v>1973736</v>
      </c>
      <c r="L23" s="196" t="s">
        <v>104</v>
      </c>
    </row>
    <row r="24" spans="1:17" s="4" customFormat="1" ht="43.5" customHeight="1" x14ac:dyDescent="0.25">
      <c r="A24" s="110"/>
      <c r="B24" s="111"/>
      <c r="C24" s="39"/>
      <c r="D24" s="40"/>
      <c r="E24" s="42" t="s">
        <v>20</v>
      </c>
      <c r="F24" s="43"/>
      <c r="G24" s="112">
        <v>18000</v>
      </c>
      <c r="H24" s="45">
        <v>2.1160899999999998</v>
      </c>
      <c r="I24" s="44">
        <f t="shared" si="2"/>
        <v>38089.619999999995</v>
      </c>
      <c r="J24" s="46">
        <v>0</v>
      </c>
      <c r="K24" s="199">
        <f>I24*1</f>
        <v>38089.619999999995</v>
      </c>
      <c r="L24" s="196" t="s">
        <v>95</v>
      </c>
    </row>
    <row r="25" spans="1:17" s="4" customFormat="1" ht="33" x14ac:dyDescent="0.25">
      <c r="A25" s="115"/>
      <c r="B25" s="116"/>
      <c r="C25" s="117"/>
      <c r="D25" s="118"/>
      <c r="E25" s="42" t="s">
        <v>20</v>
      </c>
      <c r="F25" s="219"/>
      <c r="G25" s="220">
        <v>12000</v>
      </c>
      <c r="H25" s="45">
        <v>2.1160899999999998</v>
      </c>
      <c r="I25" s="44">
        <f t="shared" si="2"/>
        <v>25393.079999999998</v>
      </c>
      <c r="J25" s="121">
        <v>0.21</v>
      </c>
      <c r="K25" s="199">
        <f>I25*1.21</f>
        <v>30725.626799999998</v>
      </c>
      <c r="L25" s="196"/>
    </row>
    <row r="26" spans="1:17" s="4" customFormat="1" ht="33" x14ac:dyDescent="0.25">
      <c r="A26" s="115"/>
      <c r="B26" s="116"/>
      <c r="C26" s="117"/>
      <c r="D26" s="118"/>
      <c r="E26" s="42" t="s">
        <v>53</v>
      </c>
      <c r="F26" s="43"/>
      <c r="G26" s="112">
        <v>900000</v>
      </c>
      <c r="H26" s="114">
        <v>0.54825999999999997</v>
      </c>
      <c r="I26" s="44">
        <f t="shared" si="2"/>
        <v>493434</v>
      </c>
      <c r="J26" s="46">
        <v>0</v>
      </c>
      <c r="K26" s="199">
        <f>I26*1</f>
        <v>493434</v>
      </c>
      <c r="L26" s="196"/>
    </row>
    <row r="27" spans="1:17" s="4" customFormat="1" ht="18.75" customHeight="1" x14ac:dyDescent="0.25">
      <c r="A27" s="115"/>
      <c r="B27" s="116"/>
      <c r="C27" s="117"/>
      <c r="D27" s="118"/>
      <c r="E27" s="117" t="s">
        <v>55</v>
      </c>
      <c r="F27" s="119"/>
      <c r="G27" s="120"/>
      <c r="H27" s="221">
        <v>542305.5</v>
      </c>
      <c r="I27" s="221">
        <v>542305.5</v>
      </c>
      <c r="J27" s="121">
        <v>0</v>
      </c>
      <c r="K27" s="201">
        <f>I27*1</f>
        <v>542305.5</v>
      </c>
      <c r="L27" s="195"/>
    </row>
    <row r="28" spans="1:17" s="4" customFormat="1" ht="9.75" customHeight="1" x14ac:dyDescent="0.25">
      <c r="A28" s="122"/>
      <c r="B28" s="94"/>
      <c r="C28" s="15"/>
      <c r="D28" s="16"/>
      <c r="E28" s="15"/>
      <c r="F28" s="17"/>
      <c r="G28" s="20"/>
      <c r="H28" s="123"/>
      <c r="I28" s="123"/>
      <c r="J28" s="20"/>
      <c r="K28" s="95"/>
    </row>
    <row r="29" spans="1:17" s="4" customFormat="1" ht="36.75" customHeight="1" x14ac:dyDescent="0.25">
      <c r="A29" s="124" t="s">
        <v>56</v>
      </c>
      <c r="B29" s="125" t="s">
        <v>82</v>
      </c>
      <c r="C29" s="236" t="s">
        <v>57</v>
      </c>
      <c r="D29" s="237"/>
      <c r="E29" s="176" t="s">
        <v>58</v>
      </c>
      <c r="F29" s="125"/>
      <c r="G29" s="126"/>
      <c r="H29" s="127"/>
      <c r="I29" s="127">
        <f>I30+I31</f>
        <v>20466</v>
      </c>
      <c r="J29" s="126"/>
      <c r="K29" s="192">
        <f>K30+K31</f>
        <v>24763.859999999997</v>
      </c>
      <c r="L29" s="195"/>
    </row>
    <row r="30" spans="1:17" s="4" customFormat="1" ht="33" x14ac:dyDescent="0.25">
      <c r="A30" s="128"/>
      <c r="B30" s="129"/>
      <c r="C30" s="55"/>
      <c r="D30" s="55"/>
      <c r="E30" s="52"/>
      <c r="F30" s="55" t="s">
        <v>23</v>
      </c>
      <c r="G30" s="63">
        <v>15120</v>
      </c>
      <c r="H30" s="56">
        <v>0.97</v>
      </c>
      <c r="I30" s="56">
        <f>G30*H30</f>
        <v>14666.4</v>
      </c>
      <c r="J30" s="57">
        <v>0.21</v>
      </c>
      <c r="K30" s="198">
        <f>I30*1.21</f>
        <v>17746.343999999997</v>
      </c>
      <c r="L30" s="195"/>
    </row>
    <row r="31" spans="1:17" s="4" customFormat="1" ht="33" x14ac:dyDescent="0.25">
      <c r="A31" s="130"/>
      <c r="B31" s="131"/>
      <c r="C31" s="50"/>
      <c r="D31" s="50"/>
      <c r="E31" s="48"/>
      <c r="F31" s="50" t="s">
        <v>24</v>
      </c>
      <c r="G31" s="51">
        <v>3240</v>
      </c>
      <c r="H31" s="65">
        <v>1.79</v>
      </c>
      <c r="I31" s="51">
        <f>G31*H31</f>
        <v>5799.6</v>
      </c>
      <c r="J31" s="62">
        <v>0.21</v>
      </c>
      <c r="K31" s="200">
        <f>I31*1.21</f>
        <v>7017.5160000000005</v>
      </c>
      <c r="L31" s="195"/>
    </row>
    <row r="32" spans="1:17" s="4" customFormat="1" ht="38.25" customHeight="1" x14ac:dyDescent="0.25">
      <c r="A32" s="87" t="s">
        <v>59</v>
      </c>
      <c r="B32" s="125" t="s">
        <v>82</v>
      </c>
      <c r="C32" s="238" t="s">
        <v>60</v>
      </c>
      <c r="D32" s="239"/>
      <c r="E32" s="176" t="s">
        <v>58</v>
      </c>
      <c r="F32" s="177"/>
      <c r="G32" s="132"/>
      <c r="H32" s="133"/>
      <c r="I32" s="91">
        <f>I33+I34</f>
        <v>65556</v>
      </c>
      <c r="J32" s="134"/>
      <c r="K32" s="194">
        <f>K33+K34</f>
        <v>79322.760000000009</v>
      </c>
      <c r="L32" s="195"/>
    </row>
    <row r="33" spans="1:15" s="4" customFormat="1" ht="31.5" customHeight="1" x14ac:dyDescent="0.25">
      <c r="A33" s="128"/>
      <c r="B33" s="129"/>
      <c r="C33" s="135"/>
      <c r="D33" s="66"/>
      <c r="E33" s="54" t="s">
        <v>61</v>
      </c>
      <c r="F33" s="55" t="s">
        <v>62</v>
      </c>
      <c r="G33" s="63">
        <v>10800</v>
      </c>
      <c r="H33" s="56">
        <v>2.57</v>
      </c>
      <c r="I33" s="63">
        <f>H33*G33</f>
        <v>27756</v>
      </c>
      <c r="J33" s="57">
        <v>0.21</v>
      </c>
      <c r="K33" s="198">
        <f>I33+I33*0.21</f>
        <v>33584.76</v>
      </c>
      <c r="L33" s="195"/>
    </row>
    <row r="34" spans="1:15" s="4" customFormat="1" ht="21.75" customHeight="1" x14ac:dyDescent="0.25">
      <c r="A34" s="110"/>
      <c r="B34" s="136"/>
      <c r="C34" s="137"/>
      <c r="D34" s="67"/>
      <c r="E34" s="58" t="s">
        <v>61</v>
      </c>
      <c r="F34" s="41" t="s">
        <v>63</v>
      </c>
      <c r="G34" s="51">
        <v>7200</v>
      </c>
      <c r="H34" s="59">
        <v>5.25</v>
      </c>
      <c r="I34" s="47">
        <f>H34*G34</f>
        <v>37800</v>
      </c>
      <c r="J34" s="60">
        <v>0.21</v>
      </c>
      <c r="K34" s="199">
        <f>I34+I34*0.21</f>
        <v>45738</v>
      </c>
      <c r="L34" s="195"/>
    </row>
    <row r="35" spans="1:15" s="4" customFormat="1" ht="10.5" customHeight="1" x14ac:dyDescent="0.25">
      <c r="A35" s="122"/>
      <c r="B35" s="138"/>
      <c r="C35" s="17"/>
      <c r="D35" s="17"/>
      <c r="E35" s="15"/>
      <c r="F35" s="17"/>
      <c r="G35" s="20"/>
      <c r="H35" s="18"/>
      <c r="I35" s="24"/>
      <c r="J35" s="25"/>
      <c r="K35" s="102"/>
    </row>
    <row r="36" spans="1:15" s="35" customFormat="1" ht="37.5" customHeight="1" x14ac:dyDescent="0.25">
      <c r="A36" s="124" t="s">
        <v>64</v>
      </c>
      <c r="B36" s="125" t="s">
        <v>83</v>
      </c>
      <c r="C36" s="178">
        <v>43923</v>
      </c>
      <c r="D36" s="179" t="s">
        <v>65</v>
      </c>
      <c r="E36" s="176" t="s">
        <v>26</v>
      </c>
      <c r="F36" s="125"/>
      <c r="G36" s="126">
        <v>2000000</v>
      </c>
      <c r="H36" s="139">
        <v>0.66</v>
      </c>
      <c r="I36" s="90">
        <v>1320000</v>
      </c>
      <c r="J36" s="104">
        <v>0</v>
      </c>
      <c r="K36" s="192">
        <f>I36</f>
        <v>1320000</v>
      </c>
      <c r="L36" s="208" t="s">
        <v>103</v>
      </c>
    </row>
    <row r="37" spans="1:15" s="35" customFormat="1" ht="9" customHeight="1" x14ac:dyDescent="0.25">
      <c r="A37" s="140"/>
      <c r="B37" s="138"/>
      <c r="C37" s="141"/>
      <c r="D37" s="37"/>
      <c r="E37" s="31"/>
      <c r="F37" s="32"/>
      <c r="G37" s="33"/>
      <c r="H37" s="34"/>
      <c r="I37" s="28"/>
      <c r="J37" s="36"/>
      <c r="K37" s="142"/>
    </row>
    <row r="38" spans="1:15" s="35" customFormat="1" ht="37.5" customHeight="1" x14ac:dyDescent="0.25">
      <c r="A38" s="124" t="s">
        <v>66</v>
      </c>
      <c r="B38" s="125" t="s">
        <v>84</v>
      </c>
      <c r="C38" s="236" t="s">
        <v>67</v>
      </c>
      <c r="D38" s="237"/>
      <c r="E38" s="176" t="s">
        <v>27</v>
      </c>
      <c r="F38" s="125"/>
      <c r="G38" s="126">
        <v>16000</v>
      </c>
      <c r="H38" s="139">
        <v>0.6</v>
      </c>
      <c r="I38" s="90">
        <f>G38*H38</f>
        <v>9600</v>
      </c>
      <c r="J38" s="104">
        <v>0.21</v>
      </c>
      <c r="K38" s="192">
        <f>I38+I38*0.21</f>
        <v>11616</v>
      </c>
      <c r="L38" s="197" t="s">
        <v>91</v>
      </c>
    </row>
    <row r="39" spans="1:15" s="35" customFormat="1" ht="9" customHeight="1" x14ac:dyDescent="0.25">
      <c r="A39" s="140"/>
      <c r="B39" s="138"/>
      <c r="C39" s="180"/>
      <c r="D39" s="181"/>
      <c r="E39" s="182"/>
      <c r="F39" s="138"/>
      <c r="G39" s="33"/>
      <c r="H39" s="34"/>
      <c r="I39" s="28"/>
      <c r="J39" s="36"/>
      <c r="K39" s="142"/>
    </row>
    <row r="40" spans="1:15" s="35" customFormat="1" ht="49.5" customHeight="1" x14ac:dyDescent="0.25">
      <c r="A40" s="124" t="s">
        <v>68</v>
      </c>
      <c r="B40" s="125" t="s">
        <v>85</v>
      </c>
      <c r="C40" s="236" t="s">
        <v>69</v>
      </c>
      <c r="D40" s="237"/>
      <c r="E40" s="176" t="s">
        <v>70</v>
      </c>
      <c r="F40" s="125"/>
      <c r="G40" s="126"/>
      <c r="H40" s="139"/>
      <c r="I40" s="90">
        <f>SUM(I41:I43)</f>
        <v>3100</v>
      </c>
      <c r="J40" s="104"/>
      <c r="K40" s="192">
        <f>SUM(K41:K43)</f>
        <v>3751</v>
      </c>
      <c r="L40" s="193"/>
    </row>
    <row r="41" spans="1:15" s="150" customFormat="1" ht="16.5" x14ac:dyDescent="0.25">
      <c r="A41" s="143"/>
      <c r="B41" s="144"/>
      <c r="C41" s="145"/>
      <c r="D41" s="146"/>
      <c r="E41" s="144"/>
      <c r="F41" s="147" t="s">
        <v>71</v>
      </c>
      <c r="G41" s="148">
        <v>100</v>
      </c>
      <c r="H41" s="149">
        <v>11.5</v>
      </c>
      <c r="I41" s="63">
        <f>H41*G41</f>
        <v>1150</v>
      </c>
      <c r="J41" s="57">
        <v>0.21</v>
      </c>
      <c r="K41" s="198">
        <f>I41+I41*0.21</f>
        <v>1391.5</v>
      </c>
      <c r="L41" s="205"/>
    </row>
    <row r="42" spans="1:15" s="150" customFormat="1" ht="16.5" x14ac:dyDescent="0.25">
      <c r="A42" s="151"/>
      <c r="B42" s="152"/>
      <c r="C42" s="153"/>
      <c r="D42" s="154"/>
      <c r="E42" s="152"/>
      <c r="F42" s="155" t="s">
        <v>72</v>
      </c>
      <c r="G42" s="156">
        <v>100</v>
      </c>
      <c r="H42" s="157">
        <v>11.5</v>
      </c>
      <c r="I42" s="47">
        <f>H42*G42</f>
        <v>1150</v>
      </c>
      <c r="J42" s="60">
        <v>0.21</v>
      </c>
      <c r="K42" s="199">
        <f>I42+I42*0.21</f>
        <v>1391.5</v>
      </c>
      <c r="L42" s="205"/>
    </row>
    <row r="43" spans="1:15" s="35" customFormat="1" ht="16.5" x14ac:dyDescent="0.25">
      <c r="A43" s="158"/>
      <c r="B43" s="64"/>
      <c r="C43" s="159"/>
      <c r="D43" s="160"/>
      <c r="E43" s="64"/>
      <c r="F43" s="161" t="s">
        <v>73</v>
      </c>
      <c r="G43" s="162">
        <v>100</v>
      </c>
      <c r="H43" s="163">
        <v>8</v>
      </c>
      <c r="I43" s="51">
        <f>H43*G43</f>
        <v>800</v>
      </c>
      <c r="J43" s="62">
        <v>0.21</v>
      </c>
      <c r="K43" s="200">
        <f>I43+I43*0.21</f>
        <v>968</v>
      </c>
      <c r="L43" s="193"/>
    </row>
    <row r="44" spans="1:15" s="35" customFormat="1" ht="9.75" customHeight="1" x14ac:dyDescent="0.25">
      <c r="A44" s="140"/>
      <c r="B44" s="31"/>
      <c r="C44" s="141"/>
      <c r="D44" s="37"/>
      <c r="E44" s="31"/>
      <c r="F44" s="164"/>
      <c r="G44" s="165"/>
      <c r="H44" s="166"/>
      <c r="I44" s="20"/>
      <c r="J44" s="21"/>
      <c r="K44" s="203"/>
      <c r="L44" s="193"/>
    </row>
    <row r="45" spans="1:15" s="35" customFormat="1" ht="51.75" customHeight="1" x14ac:dyDescent="0.25">
      <c r="A45" s="124" t="s">
        <v>74</v>
      </c>
      <c r="B45" s="125" t="s">
        <v>86</v>
      </c>
      <c r="C45" s="178" t="s">
        <v>28</v>
      </c>
      <c r="D45" s="178" t="s">
        <v>31</v>
      </c>
      <c r="E45" s="176" t="s">
        <v>17</v>
      </c>
      <c r="F45" s="125"/>
      <c r="G45" s="126"/>
      <c r="H45" s="139"/>
      <c r="I45" s="90">
        <f>SUM(I46:I47)</f>
        <v>849482</v>
      </c>
      <c r="J45" s="104"/>
      <c r="K45" s="192">
        <f>SUM(K46:K47)</f>
        <v>849482</v>
      </c>
      <c r="L45" s="193"/>
      <c r="O45" s="167"/>
    </row>
    <row r="46" spans="1:15" s="35" customFormat="1" ht="68.25" customHeight="1" x14ac:dyDescent="0.25">
      <c r="A46" s="168"/>
      <c r="B46" s="71"/>
      <c r="C46" s="240" t="s">
        <v>75</v>
      </c>
      <c r="D46" s="241"/>
      <c r="E46" s="183" t="s">
        <v>18</v>
      </c>
      <c r="F46" s="107" t="s">
        <v>29</v>
      </c>
      <c r="G46" s="69">
        <v>1000000</v>
      </c>
      <c r="H46" s="169">
        <v>0.54848200000000003</v>
      </c>
      <c r="I46" s="69">
        <f>G46*H46</f>
        <v>548482</v>
      </c>
      <c r="J46" s="70">
        <v>0</v>
      </c>
      <c r="K46" s="198">
        <f>I46</f>
        <v>548482</v>
      </c>
      <c r="L46" s="193"/>
      <c r="N46" s="170"/>
      <c r="O46" s="170"/>
    </row>
    <row r="47" spans="1:15" s="35" customFormat="1" ht="66.75" customHeight="1" x14ac:dyDescent="0.25">
      <c r="A47" s="158"/>
      <c r="B47" s="171"/>
      <c r="C47" s="234" t="s">
        <v>76</v>
      </c>
      <c r="D47" s="235"/>
      <c r="E47" s="183" t="s">
        <v>20</v>
      </c>
      <c r="F47" s="184" t="s">
        <v>30</v>
      </c>
      <c r="G47" s="51">
        <v>100000</v>
      </c>
      <c r="H47" s="169">
        <v>3.01</v>
      </c>
      <c r="I47" s="51">
        <f>G47*H47</f>
        <v>301000</v>
      </c>
      <c r="J47" s="62">
        <v>0</v>
      </c>
      <c r="K47" s="199">
        <f>I47</f>
        <v>301000</v>
      </c>
      <c r="L47" s="193"/>
      <c r="N47" s="170"/>
      <c r="O47" s="170"/>
    </row>
    <row r="48" spans="1:15" s="4" customFormat="1" ht="9.75" customHeight="1" x14ac:dyDescent="0.25">
      <c r="A48" s="122"/>
      <c r="B48" s="15"/>
      <c r="C48" s="172"/>
      <c r="D48" s="173"/>
      <c r="E48" s="27"/>
      <c r="F48" s="17"/>
      <c r="G48" s="20"/>
      <c r="H48" s="20"/>
      <c r="I48" s="20"/>
      <c r="J48" s="20"/>
      <c r="K48" s="203"/>
      <c r="L48" s="195"/>
    </row>
    <row r="49" spans="1:12" ht="37.5" customHeight="1" x14ac:dyDescent="0.2">
      <c r="A49" s="185" t="s">
        <v>88</v>
      </c>
      <c r="B49" s="187"/>
      <c r="C49" s="187"/>
      <c r="D49" s="187"/>
      <c r="E49" s="187"/>
      <c r="F49" s="187"/>
      <c r="G49" s="187"/>
      <c r="H49" s="186"/>
      <c r="I49" s="190">
        <f>I7+I9+I17+I19+I29+I36+I38+I32+I40</f>
        <v>5104072.07</v>
      </c>
      <c r="J49" s="191"/>
      <c r="K49" s="204">
        <f>K7+K9+K17+K19+K29+K36+K38+K32+K40</f>
        <v>5235873.2882000003</v>
      </c>
      <c r="L49" s="206"/>
    </row>
    <row r="50" spans="1:12" s="7" customFormat="1" ht="15.75" x14ac:dyDescent="0.25">
      <c r="B50" s="8"/>
      <c r="C50" s="8"/>
      <c r="D50" s="8"/>
      <c r="E50" s="8"/>
      <c r="F50" s="8"/>
      <c r="G50" s="8"/>
      <c r="H50" s="8"/>
      <c r="I50" s="8"/>
      <c r="J50" s="8"/>
      <c r="K50" s="9"/>
    </row>
    <row r="51" spans="1:12" x14ac:dyDescent="0.2">
      <c r="K51" s="3"/>
    </row>
    <row r="52" spans="1:12" x14ac:dyDescent="0.2">
      <c r="B52" s="6"/>
      <c r="C52" s="6"/>
      <c r="D52" s="6"/>
      <c r="E52" s="6"/>
      <c r="F52" s="6"/>
      <c r="G52" s="6"/>
      <c r="H52" s="6"/>
      <c r="I52" s="6"/>
      <c r="J52" s="6"/>
      <c r="K52" s="5"/>
    </row>
    <row r="59" spans="1:12" x14ac:dyDescent="0.2">
      <c r="B59" s="12"/>
      <c r="C59" s="12"/>
      <c r="D59" s="12"/>
      <c r="E59" s="12"/>
      <c r="F59" s="12"/>
      <c r="G59" s="12"/>
      <c r="H59" s="12"/>
      <c r="I59" s="12"/>
      <c r="J59" s="12"/>
    </row>
    <row r="60" spans="1:12" x14ac:dyDescent="0.2">
      <c r="B60" s="12"/>
      <c r="C60" s="12"/>
      <c r="D60" s="12"/>
      <c r="E60" s="12"/>
      <c r="F60" s="12"/>
      <c r="G60" s="12"/>
      <c r="H60" s="12"/>
      <c r="I60" s="12"/>
      <c r="J60" s="12"/>
    </row>
    <row r="61" spans="1:12" x14ac:dyDescent="0.2">
      <c r="B61" s="12"/>
      <c r="C61" s="12"/>
      <c r="D61" s="12"/>
      <c r="E61" s="12"/>
      <c r="F61" s="12"/>
      <c r="G61" s="12"/>
      <c r="H61" s="12"/>
      <c r="I61" s="12"/>
      <c r="J61" s="12"/>
    </row>
    <row r="62" spans="1:12" x14ac:dyDescent="0.2">
      <c r="B62" s="12"/>
      <c r="C62" s="12"/>
      <c r="D62" s="12"/>
      <c r="E62" s="12"/>
      <c r="F62" s="12"/>
      <c r="G62" s="12"/>
      <c r="H62" s="12"/>
      <c r="I62" s="12"/>
      <c r="J62" s="12"/>
    </row>
    <row r="63" spans="1:12" ht="14.25" customHeight="1" x14ac:dyDescent="0.2">
      <c r="B63" s="12"/>
      <c r="C63" s="12"/>
      <c r="D63" s="12"/>
      <c r="E63" s="12"/>
      <c r="F63" s="12"/>
      <c r="G63" s="12"/>
      <c r="H63" s="12"/>
      <c r="I63" s="12"/>
      <c r="J63" s="12"/>
    </row>
    <row r="64" spans="1:12" ht="13.5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</row>
  </sheetData>
  <mergeCells count="16">
    <mergeCell ref="L4:L5"/>
    <mergeCell ref="C47:D47"/>
    <mergeCell ref="F4:F5"/>
    <mergeCell ref="C29:D29"/>
    <mergeCell ref="C32:D32"/>
    <mergeCell ref="C38:D38"/>
    <mergeCell ref="C40:D40"/>
    <mergeCell ref="C46:D46"/>
    <mergeCell ref="C21:D21"/>
    <mergeCell ref="C20:D20"/>
    <mergeCell ref="B2:K2"/>
    <mergeCell ref="A4:A5"/>
    <mergeCell ref="E4:E5"/>
    <mergeCell ref="C4:D4"/>
    <mergeCell ref="G4:K4"/>
    <mergeCell ref="B4:B5"/>
  </mergeCells>
  <phoneticPr fontId="0" type="noConversion"/>
  <printOptions horizontalCentered="1"/>
  <pageMargins left="0.35433070866141736" right="0.15748031496062992" top="0.39370078740157483" bottom="7.874015748031496E-2" header="7.874015748031496E-2" footer="7.874015748031496E-2"/>
  <pageSetup paperSize="9" scale="3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topLeftCell="A10" workbookViewId="0">
      <selection activeCell="G10" sqref="G10"/>
    </sheetView>
  </sheetViews>
  <sheetFormatPr defaultRowHeight="12.75" x14ac:dyDescent="0.2"/>
  <cols>
    <col min="2" max="2" width="14.28515625" customWidth="1"/>
    <col min="3" max="9" width="12.7109375" customWidth="1"/>
  </cols>
  <sheetData>
    <row r="2" spans="2:9" ht="16.5" thickBot="1" x14ac:dyDescent="0.25">
      <c r="B2" s="72"/>
      <c r="C2" s="73">
        <v>43885</v>
      </c>
      <c r="D2" s="73">
        <v>43886</v>
      </c>
      <c r="E2" s="73">
        <v>43887</v>
      </c>
      <c r="F2" s="73">
        <v>43888</v>
      </c>
      <c r="G2" s="73">
        <v>43889</v>
      </c>
      <c r="H2" s="73">
        <v>43890</v>
      </c>
      <c r="I2" s="73">
        <v>43891</v>
      </c>
    </row>
    <row r="3" spans="2:9" ht="15" x14ac:dyDescent="0.2">
      <c r="B3" s="74" t="s">
        <v>32</v>
      </c>
      <c r="C3" s="75">
        <v>43913</v>
      </c>
      <c r="D3" s="75">
        <v>43914</v>
      </c>
      <c r="E3" s="75">
        <v>43915</v>
      </c>
      <c r="F3" s="75">
        <v>43916</v>
      </c>
      <c r="G3" s="75">
        <v>43917</v>
      </c>
      <c r="H3" s="75">
        <v>43918</v>
      </c>
      <c r="I3" s="75">
        <v>43919</v>
      </c>
    </row>
    <row r="4" spans="2:9" ht="60" x14ac:dyDescent="0.2">
      <c r="B4" s="74"/>
      <c r="C4" s="213"/>
      <c r="D4" s="214"/>
      <c r="E4" s="214"/>
      <c r="G4" s="222" t="s">
        <v>97</v>
      </c>
      <c r="H4" s="213" t="s">
        <v>38</v>
      </c>
    </row>
    <row r="5" spans="2:9" ht="15" x14ac:dyDescent="0.2">
      <c r="B5" s="74" t="s">
        <v>32</v>
      </c>
      <c r="C5" s="215">
        <v>43920</v>
      </c>
      <c r="D5" s="215">
        <v>43921</v>
      </c>
      <c r="E5" s="78">
        <v>43922</v>
      </c>
      <c r="F5" s="78">
        <v>43923</v>
      </c>
      <c r="G5" s="78">
        <v>43924</v>
      </c>
      <c r="H5" s="78">
        <v>43925</v>
      </c>
      <c r="I5" s="77">
        <v>43926</v>
      </c>
    </row>
    <row r="6" spans="2:9" ht="72" x14ac:dyDescent="0.2">
      <c r="B6" s="74"/>
      <c r="C6" s="213"/>
      <c r="D6" s="212"/>
      <c r="E6" s="213" t="s">
        <v>33</v>
      </c>
      <c r="F6" s="213"/>
      <c r="G6" s="213" t="s">
        <v>39</v>
      </c>
      <c r="H6" s="212"/>
      <c r="I6" s="76"/>
    </row>
    <row r="7" spans="2:9" ht="15" x14ac:dyDescent="0.2">
      <c r="B7" s="79" t="s">
        <v>34</v>
      </c>
      <c r="C7" s="78">
        <v>6</v>
      </c>
      <c r="D7" s="78">
        <v>7</v>
      </c>
      <c r="E7" s="78">
        <v>8</v>
      </c>
      <c r="F7" s="78">
        <v>9</v>
      </c>
      <c r="G7" s="78">
        <v>10</v>
      </c>
      <c r="H7" s="78">
        <v>11</v>
      </c>
      <c r="I7" s="77">
        <v>12</v>
      </c>
    </row>
    <row r="8" spans="2:9" ht="84" x14ac:dyDescent="0.2">
      <c r="B8" s="80"/>
      <c r="C8" s="213"/>
      <c r="D8" s="213"/>
      <c r="E8" s="213"/>
      <c r="F8" s="213" t="s">
        <v>36</v>
      </c>
      <c r="G8" s="213" t="s">
        <v>35</v>
      </c>
      <c r="H8" s="213"/>
      <c r="I8" s="76"/>
    </row>
    <row r="9" spans="2:9" ht="15" x14ac:dyDescent="0.2">
      <c r="B9" s="79" t="s">
        <v>34</v>
      </c>
      <c r="C9" s="78">
        <v>43934</v>
      </c>
      <c r="D9" s="78">
        <v>43935</v>
      </c>
      <c r="E9" s="78">
        <v>43936</v>
      </c>
      <c r="F9" s="78">
        <v>43937</v>
      </c>
      <c r="G9" s="78">
        <v>43938</v>
      </c>
      <c r="H9" s="78">
        <v>43939</v>
      </c>
      <c r="I9" s="77">
        <v>43940</v>
      </c>
    </row>
    <row r="10" spans="2:9" ht="84" x14ac:dyDescent="0.2">
      <c r="B10" s="80"/>
      <c r="C10" s="213"/>
      <c r="D10" s="213"/>
      <c r="E10" s="212"/>
      <c r="F10" s="213" t="s">
        <v>40</v>
      </c>
      <c r="G10" s="216" t="s">
        <v>105</v>
      </c>
      <c r="H10" s="216" t="s">
        <v>37</v>
      </c>
      <c r="I10" s="76"/>
    </row>
    <row r="11" spans="2:9" ht="15" x14ac:dyDescent="0.2">
      <c r="B11" s="79" t="s">
        <v>34</v>
      </c>
      <c r="C11" s="78">
        <v>43941</v>
      </c>
      <c r="D11" s="78">
        <v>43942</v>
      </c>
      <c r="E11" s="78">
        <v>43943</v>
      </c>
      <c r="F11" s="78">
        <v>43944</v>
      </c>
      <c r="G11" s="78">
        <v>43945</v>
      </c>
      <c r="H11" s="78">
        <v>43946</v>
      </c>
      <c r="I11" s="77">
        <v>43947</v>
      </c>
    </row>
    <row r="12" spans="2:9" ht="54" customHeight="1" x14ac:dyDescent="0.2">
      <c r="B12" s="80"/>
      <c r="C12" s="216"/>
      <c r="D12" s="212"/>
      <c r="E12" s="213"/>
      <c r="F12" s="216"/>
      <c r="G12" s="213"/>
      <c r="H12" s="213"/>
      <c r="I12" s="76"/>
    </row>
    <row r="13" spans="2:9" ht="15.75" customHeight="1" x14ac:dyDescent="0.2">
      <c r="B13" s="80"/>
      <c r="C13" s="78">
        <v>27</v>
      </c>
      <c r="D13" s="78">
        <v>28</v>
      </c>
      <c r="E13" s="78">
        <v>29</v>
      </c>
      <c r="F13" s="78">
        <v>30</v>
      </c>
      <c r="G13" s="78">
        <v>1</v>
      </c>
      <c r="H13" s="78">
        <v>2</v>
      </c>
      <c r="I13" s="77">
        <v>3</v>
      </c>
    </row>
    <row r="14" spans="2:9" ht="66" customHeight="1" x14ac:dyDescent="0.2">
      <c r="B14" s="211" t="s">
        <v>92</v>
      </c>
      <c r="C14" s="217"/>
      <c r="D14" s="216" t="s">
        <v>93</v>
      </c>
      <c r="E14" s="217"/>
      <c r="F14" s="217"/>
      <c r="G14" s="217"/>
      <c r="H14" s="218"/>
      <c r="I14" s="210"/>
    </row>
    <row r="15" spans="2:9" ht="15" x14ac:dyDescent="0.2">
      <c r="B15" s="80"/>
      <c r="C15" s="78">
        <v>4</v>
      </c>
      <c r="D15" s="78">
        <v>5</v>
      </c>
      <c r="E15" s="78">
        <v>6</v>
      </c>
      <c r="F15" s="78">
        <v>7</v>
      </c>
      <c r="G15" s="78">
        <v>8</v>
      </c>
      <c r="H15" s="78">
        <v>9</v>
      </c>
      <c r="I15" s="77">
        <v>10</v>
      </c>
    </row>
    <row r="16" spans="2:9" ht="60" x14ac:dyDescent="0.2">
      <c r="B16" s="211" t="s">
        <v>96</v>
      </c>
      <c r="C16" s="217"/>
      <c r="D16" s="216"/>
      <c r="E16" s="218" t="s">
        <v>35</v>
      </c>
      <c r="F16" s="217"/>
      <c r="G16" s="217"/>
      <c r="I16" s="210"/>
    </row>
    <row r="21" spans="2:3" x14ac:dyDescent="0.2">
      <c r="B21" s="174" t="s">
        <v>77</v>
      </c>
      <c r="C21" s="12"/>
    </row>
  </sheetData>
  <conditionalFormatting sqref="C3:I3 C5:I5 C7:I7 C9:I9 C11:I11 C13:I13 C15:I15">
    <cfRule type="expression" dxfId="0" priority="12">
      <formula>MonthToDisplayNumber&lt;&gt;MONTH(C3)</formula>
    </cfRule>
  </conditionalFormatting>
  <dataValidations count="2">
    <dataValidation allowBlank="1" showInputMessage="1" showErrorMessage="1" prompt="This row contains the weekday names for this calendar. This cell contains the starting day of week. To change the starting day of the week, enter or select a new weekday in cell E1" sqref="C2"/>
    <dataValidation allowBlank="1" showInputMessage="1" showErrorMessage="1" prompt="Rows 12 and 14 may contain dates for the following month if the end of this month concludes in either row" sqref="C3"/>
  </dataValidation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 -NVD</vt:lpstr>
      <vt:lpstr>NVD-piegāžu grafiks</vt:lpstr>
    </vt:vector>
  </TitlesOfParts>
  <Company>VOVAA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</dc:creator>
  <cp:lastModifiedBy>Anna Karolīna Šaule</cp:lastModifiedBy>
  <cp:lastPrinted>2020-04-29T10:11:01Z</cp:lastPrinted>
  <dcterms:created xsi:type="dcterms:W3CDTF">2002-03-26T13:26:21Z</dcterms:created>
  <dcterms:modified xsi:type="dcterms:W3CDTF">2020-05-21T07:18:36Z</dcterms:modified>
</cp:coreProperties>
</file>